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6" windowWidth="15192" windowHeight="9252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25725"/>
</workbook>
</file>

<file path=xl/calcChain.xml><?xml version="1.0" encoding="utf-8"?>
<calcChain xmlns="http://schemas.openxmlformats.org/spreadsheetml/2006/main">
  <c r="P116" i="1"/>
  <c r="P115"/>
  <c r="R115" s="1"/>
  <c r="O116"/>
  <c r="P79"/>
  <c r="P122"/>
  <c r="P124" s="1"/>
  <c r="R124" s="1"/>
  <c r="P121"/>
  <c r="R121" s="1"/>
  <c r="Q124"/>
  <c r="O124"/>
  <c r="N124"/>
  <c r="P94"/>
  <c r="O95"/>
  <c r="P42"/>
  <c r="R42" s="1"/>
  <c r="P114"/>
  <c r="R65"/>
  <c r="P65"/>
  <c r="P120"/>
  <c r="P113"/>
  <c r="R113" s="1"/>
  <c r="Q116"/>
  <c r="N116"/>
  <c r="Q95"/>
  <c r="O109"/>
  <c r="O80"/>
  <c r="O67"/>
  <c r="O43"/>
  <c r="N67"/>
  <c r="P63"/>
  <c r="R63" s="1"/>
  <c r="N80"/>
  <c r="N109"/>
  <c r="P112"/>
  <c r="R112" s="1"/>
  <c r="Q43"/>
  <c r="N43"/>
  <c r="Q109"/>
  <c r="P108"/>
  <c r="R108" s="1"/>
  <c r="M109"/>
  <c r="P106"/>
  <c r="P56"/>
  <c r="R56" s="1"/>
  <c r="P107"/>
  <c r="M43"/>
  <c r="P41"/>
  <c r="R41" s="1"/>
  <c r="M67"/>
  <c r="Q67"/>
  <c r="P15"/>
  <c r="R15" s="1"/>
  <c r="M95"/>
  <c r="M88"/>
  <c r="M80"/>
  <c r="M51"/>
  <c r="M31"/>
  <c r="M24"/>
  <c r="Q16"/>
  <c r="M16"/>
  <c r="P5"/>
  <c r="R5" s="1"/>
  <c r="P6"/>
  <c r="R6" s="1"/>
  <c r="P7"/>
  <c r="R7"/>
  <c r="P8"/>
  <c r="R8" s="1"/>
  <c r="P9"/>
  <c r="R9" s="1"/>
  <c r="P10"/>
  <c r="R10" s="1"/>
  <c r="P11"/>
  <c r="R11" s="1"/>
  <c r="P12"/>
  <c r="R12" s="1"/>
  <c r="P13"/>
  <c r="R13" s="1"/>
  <c r="P14"/>
  <c r="R14" s="1"/>
  <c r="B16"/>
  <c r="C16"/>
  <c r="D16"/>
  <c r="E16"/>
  <c r="F16"/>
  <c r="G16"/>
  <c r="H16"/>
  <c r="I16"/>
  <c r="J16"/>
  <c r="K16"/>
  <c r="L16"/>
  <c r="P19"/>
  <c r="R19" s="1"/>
  <c r="P20"/>
  <c r="R20" s="1"/>
  <c r="P21"/>
  <c r="R21" s="1"/>
  <c r="P22"/>
  <c r="R22" s="1"/>
  <c r="P23"/>
  <c r="R23" s="1"/>
  <c r="B24"/>
  <c r="C24"/>
  <c r="D24"/>
  <c r="E24"/>
  <c r="F24"/>
  <c r="G24"/>
  <c r="H24"/>
  <c r="I24"/>
  <c r="J24"/>
  <c r="K24"/>
  <c r="L24"/>
  <c r="Q24"/>
  <c r="P27"/>
  <c r="R27" s="1"/>
  <c r="P28"/>
  <c r="R28" s="1"/>
  <c r="P29"/>
  <c r="R29" s="1"/>
  <c r="P30"/>
  <c r="R30" s="1"/>
  <c r="B31"/>
  <c r="C31"/>
  <c r="D31"/>
  <c r="E31"/>
  <c r="F31"/>
  <c r="G31"/>
  <c r="H31"/>
  <c r="I31"/>
  <c r="J31"/>
  <c r="K31"/>
  <c r="L31"/>
  <c r="Q31"/>
  <c r="P34"/>
  <c r="P43" s="1"/>
  <c r="P35"/>
  <c r="R35" s="1"/>
  <c r="P36"/>
  <c r="R36" s="1"/>
  <c r="P37"/>
  <c r="R37" s="1"/>
  <c r="P38"/>
  <c r="R38" s="1"/>
  <c r="P39"/>
  <c r="R39" s="1"/>
  <c r="P40"/>
  <c r="R40" s="1"/>
  <c r="B43"/>
  <c r="C43"/>
  <c r="D43"/>
  <c r="E43"/>
  <c r="F43"/>
  <c r="G43"/>
  <c r="H43"/>
  <c r="I43"/>
  <c r="J43"/>
  <c r="K43"/>
  <c r="L43"/>
  <c r="P46"/>
  <c r="R46" s="1"/>
  <c r="P47"/>
  <c r="R47" s="1"/>
  <c r="P48"/>
  <c r="R48" s="1"/>
  <c r="P49"/>
  <c r="R49" s="1"/>
  <c r="P50"/>
  <c r="R50" s="1"/>
  <c r="B51"/>
  <c r="C51"/>
  <c r="D51"/>
  <c r="E51"/>
  <c r="F51"/>
  <c r="G51"/>
  <c r="H51"/>
  <c r="I51"/>
  <c r="J51"/>
  <c r="K51"/>
  <c r="L51"/>
  <c r="Q51"/>
  <c r="P55"/>
  <c r="P57"/>
  <c r="R57" s="1"/>
  <c r="P58"/>
  <c r="R58" s="1"/>
  <c r="P59"/>
  <c r="R59" s="1"/>
  <c r="P60"/>
  <c r="R60" s="1"/>
  <c r="P61"/>
  <c r="R61" s="1"/>
  <c r="P62"/>
  <c r="R62" s="1"/>
  <c r="P64"/>
  <c r="R64"/>
  <c r="B67"/>
  <c r="C67"/>
  <c r="D67"/>
  <c r="E67"/>
  <c r="F67"/>
  <c r="G67"/>
  <c r="H67"/>
  <c r="I67"/>
  <c r="I126" s="1"/>
  <c r="J67"/>
  <c r="K67"/>
  <c r="L67"/>
  <c r="P70"/>
  <c r="R70" s="1"/>
  <c r="P74"/>
  <c r="R74" s="1"/>
  <c r="P75"/>
  <c r="P76"/>
  <c r="R76" s="1"/>
  <c r="P77"/>
  <c r="R77" s="1"/>
  <c r="P78"/>
  <c r="R78" s="1"/>
  <c r="B80"/>
  <c r="C80"/>
  <c r="D80"/>
  <c r="E80"/>
  <c r="F80"/>
  <c r="G80"/>
  <c r="H80"/>
  <c r="I80"/>
  <c r="J80"/>
  <c r="K80"/>
  <c r="L80"/>
  <c r="L126" s="1"/>
  <c r="Q80"/>
  <c r="P83"/>
  <c r="R83" s="1"/>
  <c r="P84"/>
  <c r="R84" s="1"/>
  <c r="P85"/>
  <c r="R85" s="1"/>
  <c r="P86"/>
  <c r="R86" s="1"/>
  <c r="P87"/>
  <c r="R87" s="1"/>
  <c r="B88"/>
  <c r="C88"/>
  <c r="D88"/>
  <c r="E88"/>
  <c r="F88"/>
  <c r="G88"/>
  <c r="H88"/>
  <c r="I88"/>
  <c r="J88"/>
  <c r="K88"/>
  <c r="L88"/>
  <c r="Q88"/>
  <c r="P92"/>
  <c r="P93"/>
  <c r="R93" s="1"/>
  <c r="B95"/>
  <c r="C95"/>
  <c r="D95"/>
  <c r="E95"/>
  <c r="F95"/>
  <c r="G95"/>
  <c r="H95"/>
  <c r="I95"/>
  <c r="J95"/>
  <c r="K95"/>
  <c r="L95"/>
  <c r="P98"/>
  <c r="R98" s="1"/>
  <c r="P103"/>
  <c r="P104"/>
  <c r="R104" s="1"/>
  <c r="P105"/>
  <c r="R105" s="1"/>
  <c r="R106"/>
  <c r="B109"/>
  <c r="C109"/>
  <c r="D109"/>
  <c r="E109"/>
  <c r="F109"/>
  <c r="G109"/>
  <c r="H109"/>
  <c r="I109"/>
  <c r="J109"/>
  <c r="K109"/>
  <c r="L109"/>
  <c r="R107"/>
  <c r="R43" l="1"/>
  <c r="R116"/>
  <c r="P95"/>
  <c r="B126"/>
  <c r="H126"/>
  <c r="P80"/>
  <c r="R122"/>
  <c r="R34"/>
  <c r="M126"/>
  <c r="R95"/>
  <c r="R94"/>
  <c r="O126"/>
  <c r="Q126"/>
  <c r="R114"/>
  <c r="R120"/>
  <c r="R79"/>
  <c r="R80" s="1"/>
  <c r="N126"/>
  <c r="R16"/>
  <c r="E126"/>
  <c r="F126"/>
  <c r="P88"/>
  <c r="J126"/>
  <c r="P67"/>
  <c r="P31"/>
  <c r="P24"/>
  <c r="P16"/>
  <c r="G126"/>
  <c r="C126"/>
  <c r="R55"/>
  <c r="R67" s="1"/>
  <c r="K126"/>
  <c r="D126"/>
  <c r="P51"/>
  <c r="P109"/>
  <c r="R51"/>
  <c r="R88"/>
  <c r="R31"/>
  <c r="R24"/>
  <c r="R103"/>
  <c r="R109" s="1"/>
  <c r="R92"/>
  <c r="P126" l="1"/>
  <c r="R126"/>
</calcChain>
</file>

<file path=xl/sharedStrings.xml><?xml version="1.0" encoding="utf-8"?>
<sst xmlns="http://schemas.openxmlformats.org/spreadsheetml/2006/main" count="106" uniqueCount="89">
  <si>
    <t>Total</t>
  </si>
  <si>
    <t>Handicapped Improvements</t>
  </si>
  <si>
    <t>Tarzana Library</t>
  </si>
  <si>
    <t xml:space="preserve">SOCES </t>
  </si>
  <si>
    <t>Garden Project 5th Grade</t>
  </si>
  <si>
    <t>Tarzana El</t>
  </si>
  <si>
    <t>Young Reader Program</t>
  </si>
  <si>
    <t>Misc administrative supplies</t>
  </si>
  <si>
    <t>Childrens Books</t>
  </si>
  <si>
    <t>Roof</t>
  </si>
  <si>
    <t>Neighborhood Watch Signs</t>
  </si>
  <si>
    <t>DVD's</t>
  </si>
  <si>
    <t>Equipment/book carts</t>
  </si>
  <si>
    <t>Replacement Windows</t>
  </si>
  <si>
    <t>General</t>
  </si>
  <si>
    <t>Copier</t>
  </si>
  <si>
    <t>Wilbur School</t>
  </si>
  <si>
    <t>Tarzana Welcome Sign</t>
  </si>
  <si>
    <t>Shelves</t>
  </si>
  <si>
    <t>Tarzana Rec Center</t>
  </si>
  <si>
    <t>Trophies &amp; Uniforms</t>
  </si>
  <si>
    <t xml:space="preserve">Vanalden El </t>
  </si>
  <si>
    <t>Art Project</t>
  </si>
  <si>
    <t>Entertainment Center</t>
  </si>
  <si>
    <t>Subtotal</t>
  </si>
  <si>
    <t>Benches</t>
  </si>
  <si>
    <t>LAFD #93</t>
  </si>
  <si>
    <t>Computer &amp; Cameras</t>
  </si>
  <si>
    <t>Musical Instruments</t>
  </si>
  <si>
    <t>Music cabinets</t>
  </si>
  <si>
    <t>Projects by Organization</t>
  </si>
  <si>
    <t>Tarzana Community Center</t>
  </si>
  <si>
    <t>Subtotal paid to date</t>
  </si>
  <si>
    <t>Approved- not yet paid</t>
  </si>
  <si>
    <t>Paid in Fiscal Year Ending June 30</t>
  </si>
  <si>
    <t>Sound System</t>
  </si>
  <si>
    <t>Drapes</t>
  </si>
  <si>
    <t>Landscaping</t>
  </si>
  <si>
    <t>LAPD-West Valley</t>
  </si>
  <si>
    <t>Digital Cameras</t>
  </si>
  <si>
    <t>Portola Middle</t>
  </si>
  <si>
    <t>Nestle Ave School</t>
  </si>
  <si>
    <t>Counselor 2007/8 School Year</t>
  </si>
  <si>
    <t>UV Window Film</t>
  </si>
  <si>
    <t>Table/CD Cases</t>
  </si>
  <si>
    <t>Carnival Games</t>
  </si>
  <si>
    <t>Marquee</t>
  </si>
  <si>
    <t>Smart Music Program</t>
  </si>
  <si>
    <t>Security Cases</t>
  </si>
  <si>
    <t>Laminating Machine</t>
  </si>
  <si>
    <t>Median- Design</t>
  </si>
  <si>
    <t>SLO Bike</t>
  </si>
  <si>
    <t>Benches for Safe Zone</t>
  </si>
  <si>
    <t>NPG Emergency Prep. Container</t>
  </si>
  <si>
    <t>Million Trees LA</t>
  </si>
  <si>
    <t>Computers</t>
  </si>
  <si>
    <t>NPG Gym Equipment</t>
  </si>
  <si>
    <t>Benches (3/11)</t>
  </si>
  <si>
    <t>Million Trees LA (3/11)</t>
  </si>
  <si>
    <t>Public Works Projects (3/11)</t>
  </si>
  <si>
    <t>Duplicator</t>
  </si>
  <si>
    <t>Banners (3/11)</t>
  </si>
  <si>
    <t>PALS Computer (3/11)</t>
  </si>
  <si>
    <t>NPG Physical Ed Program</t>
  </si>
  <si>
    <t>Outdoor Lighting</t>
  </si>
  <si>
    <t>Mecca Park Sign (4/12)</t>
  </si>
  <si>
    <t>Carnival Games (3/12)</t>
  </si>
  <si>
    <t>Music Program (3/12)</t>
  </si>
  <si>
    <t xml:space="preserve">NPG Physical Ed Program(2/12) </t>
  </si>
  <si>
    <t>NPG Emergency Prepared Equip</t>
  </si>
  <si>
    <t>Outdoor Drainage Repair</t>
  </si>
  <si>
    <t>T-Shirts-Camp</t>
  </si>
  <si>
    <t>Assorted Supplies</t>
  </si>
  <si>
    <t>Benches Herb Garden-Eagle Scout</t>
  </si>
  <si>
    <t>NPG Physical Ed Program 2014-15</t>
  </si>
  <si>
    <t>Jackets Baker-Vegas Run</t>
  </si>
  <si>
    <t>T-Shirts Baker-Vegas Run 2016</t>
  </si>
  <si>
    <t>NPG Accelerated Reader Program</t>
  </si>
  <si>
    <t>West Valley Animal Shelter</t>
  </si>
  <si>
    <t>Dog Beds Etc</t>
  </si>
  <si>
    <t>Other</t>
  </si>
  <si>
    <t>Nueva Vision Community School</t>
  </si>
  <si>
    <t>Operation Blankets of Love</t>
  </si>
  <si>
    <t>The Rescue Train</t>
  </si>
  <si>
    <t>Phys Ed Program</t>
  </si>
  <si>
    <t>Tree Planting</t>
  </si>
  <si>
    <t>MARY Fdn Art Workshop</t>
  </si>
  <si>
    <t>1st People SFV Arts &amp; Cult Ctr</t>
  </si>
  <si>
    <t>Canopy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</si>
</sst>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0"/>
      <name val="Arial"/>
    </font>
    <font>
      <sz val="10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horizontal="center"/>
    </xf>
    <xf numFmtId="44" fontId="0" fillId="0" borderId="0" xfId="1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44" fontId="3" fillId="0" borderId="0" xfId="1" applyFont="1" applyAlignment="1">
      <alignment horizontal="centerContinuous"/>
    </xf>
    <xf numFmtId="44" fontId="3" fillId="0" borderId="0" xfId="1" applyFont="1" applyAlignment="1">
      <alignment horizontal="center"/>
    </xf>
    <xf numFmtId="1" fontId="3" fillId="0" borderId="0" xfId="1" applyNumberFormat="1" applyFont="1" applyAlignment="1">
      <alignment horizontal="center"/>
    </xf>
    <xf numFmtId="1" fontId="3" fillId="0" borderId="0" xfId="1" applyNumberFormat="1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44" fontId="0" fillId="0" borderId="1" xfId="1" applyFont="1" applyBorder="1"/>
    <xf numFmtId="0" fontId="5" fillId="0" borderId="0" xfId="0" applyFont="1" applyAlignment="1">
      <alignment horizontal="right"/>
    </xf>
    <xf numFmtId="44" fontId="0" fillId="0" borderId="2" xfId="1" applyFont="1" applyBorder="1"/>
    <xf numFmtId="44" fontId="0" fillId="0" borderId="3" xfId="1" applyFont="1" applyBorder="1"/>
    <xf numFmtId="44" fontId="3" fillId="0" borderId="0" xfId="1" applyFont="1" applyAlignment="1">
      <alignment horizontal="center" wrapText="1"/>
    </xf>
    <xf numFmtId="44" fontId="0" fillId="0" borderId="0" xfId="1" applyFont="1" applyBorder="1"/>
    <xf numFmtId="0" fontId="5" fillId="0" borderId="0" xfId="0" applyFont="1"/>
    <xf numFmtId="0" fontId="5" fillId="0" borderId="0" xfId="0" applyFont="1" applyAlignment="1">
      <alignment wrapText="1"/>
    </xf>
    <xf numFmtId="44" fontId="0" fillId="0" borderId="0" xfId="0" applyNumberFormat="1"/>
    <xf numFmtId="0" fontId="3" fillId="0" borderId="0" xfId="0" applyFont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44" fontId="2" fillId="0" borderId="0" xfId="1" applyFont="1"/>
    <xf numFmtId="44" fontId="5" fillId="0" borderId="0" xfId="1" applyFont="1"/>
    <xf numFmtId="44" fontId="2" fillId="0" borderId="0" xfId="1" applyFont="1" applyBorder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44" fontId="0" fillId="0" borderId="1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38"/>
  <sheetViews>
    <sheetView tabSelected="1" workbookViewId="0">
      <pane xSplit="1" ySplit="2" topLeftCell="D114" activePane="bottomRight" state="frozen"/>
      <selection pane="topRight" activeCell="B1" sqref="B1"/>
      <selection pane="bottomLeft" activeCell="A3" sqref="A3"/>
      <selection pane="bottomRight" activeCell="P117" sqref="P117"/>
    </sheetView>
  </sheetViews>
  <sheetFormatPr defaultRowHeight="13.2"/>
  <cols>
    <col min="1" max="1" width="27.6640625" customWidth="1"/>
    <col min="2" max="2" width="10.44140625" style="2" bestFit="1" customWidth="1"/>
    <col min="3" max="3" width="11.44140625" style="2" bestFit="1" customWidth="1"/>
    <col min="4" max="4" width="11.6640625" style="2" customWidth="1"/>
    <col min="5" max="5" width="11.44140625" style="2" bestFit="1" customWidth="1"/>
    <col min="6" max="7" width="10.44140625" style="2" bestFit="1" customWidth="1"/>
    <col min="8" max="8" width="11.44140625" style="2" bestFit="1" customWidth="1"/>
    <col min="9" max="9" width="12.44140625" style="2" bestFit="1" customWidth="1"/>
    <col min="10" max="10" width="11.44140625" style="2" bestFit="1" customWidth="1"/>
    <col min="11" max="12" width="10.44140625" style="2" bestFit="1" customWidth="1"/>
    <col min="13" max="13" width="12.44140625" style="2" bestFit="1" customWidth="1"/>
    <col min="14" max="15" width="12.44140625" style="2" customWidth="1"/>
    <col min="16" max="16" width="12.44140625" style="2" bestFit="1" customWidth="1"/>
    <col min="17" max="17" width="11.44140625" customWidth="1"/>
    <col min="18" max="18" width="12.44140625" customWidth="1"/>
  </cols>
  <sheetData>
    <row r="1" spans="1:18" ht="23.25" customHeight="1">
      <c r="B1" s="6" t="s">
        <v>34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8" s="1" customFormat="1" ht="38.25" customHeight="1">
      <c r="A2" s="1" t="s">
        <v>30</v>
      </c>
      <c r="B2" s="8">
        <v>2004</v>
      </c>
      <c r="C2" s="8">
        <v>2005</v>
      </c>
      <c r="D2" s="8">
        <v>2006</v>
      </c>
      <c r="E2" s="9">
        <v>2007</v>
      </c>
      <c r="F2" s="9">
        <v>2008</v>
      </c>
      <c r="G2" s="9">
        <v>2009</v>
      </c>
      <c r="H2" s="9">
        <v>2010</v>
      </c>
      <c r="I2" s="9">
        <v>2011</v>
      </c>
      <c r="J2" s="9">
        <v>2012</v>
      </c>
      <c r="K2" s="1">
        <v>2013</v>
      </c>
      <c r="L2" s="1">
        <v>2014</v>
      </c>
      <c r="M2" s="1">
        <v>2015</v>
      </c>
      <c r="N2" s="1">
        <v>2016</v>
      </c>
      <c r="O2" s="1">
        <v>2017</v>
      </c>
      <c r="P2" s="16" t="s">
        <v>32</v>
      </c>
      <c r="Q2" s="10" t="s">
        <v>33</v>
      </c>
      <c r="R2" s="1" t="s">
        <v>0</v>
      </c>
    </row>
    <row r="3" spans="1:18" s="1" customFormat="1" ht="12.75" customHeight="1">
      <c r="B3" s="8"/>
      <c r="C3" s="8"/>
      <c r="D3" s="8"/>
      <c r="E3" s="9"/>
      <c r="F3" s="9"/>
      <c r="G3" s="9"/>
      <c r="H3" s="9"/>
      <c r="I3" s="9"/>
      <c r="J3" s="16"/>
      <c r="P3" s="7"/>
      <c r="Q3" s="10"/>
    </row>
    <row r="4" spans="1:18">
      <c r="A4" s="4" t="s">
        <v>31</v>
      </c>
      <c r="Q4" s="2"/>
      <c r="R4" s="2"/>
    </row>
    <row r="5" spans="1:18">
      <c r="A5" t="s">
        <v>1</v>
      </c>
      <c r="B5" s="2">
        <v>2764.62</v>
      </c>
      <c r="C5" s="2">
        <v>11806.2</v>
      </c>
      <c r="D5" s="2">
        <v>429.18</v>
      </c>
      <c r="P5" s="2">
        <f t="shared" ref="P5:P10" si="0">SUM(B5:H5)</f>
        <v>15000</v>
      </c>
      <c r="Q5" s="2"/>
      <c r="R5" s="2">
        <f t="shared" ref="R5:R10" si="1">SUM(P5:Q5)</f>
        <v>15000</v>
      </c>
    </row>
    <row r="6" spans="1:18">
      <c r="A6" t="s">
        <v>9</v>
      </c>
      <c r="C6" s="2">
        <v>3020</v>
      </c>
      <c r="D6" s="2">
        <v>480</v>
      </c>
      <c r="P6" s="2">
        <f t="shared" si="0"/>
        <v>3500</v>
      </c>
      <c r="Q6" s="2"/>
      <c r="R6" s="2">
        <f t="shared" si="1"/>
        <v>3500</v>
      </c>
    </row>
    <row r="7" spans="1:18">
      <c r="A7" t="s">
        <v>13</v>
      </c>
      <c r="D7" s="2">
        <v>1874.5</v>
      </c>
      <c r="P7" s="2">
        <f t="shared" si="0"/>
        <v>1874.5</v>
      </c>
      <c r="Q7" s="2"/>
      <c r="R7" s="2">
        <f t="shared" si="1"/>
        <v>1874.5</v>
      </c>
    </row>
    <row r="8" spans="1:18">
      <c r="A8" t="s">
        <v>23</v>
      </c>
      <c r="E8" s="2">
        <v>13274.27</v>
      </c>
      <c r="P8" s="2">
        <f t="shared" si="0"/>
        <v>13274.27</v>
      </c>
      <c r="Q8" s="2"/>
      <c r="R8" s="2">
        <f t="shared" si="1"/>
        <v>13274.27</v>
      </c>
    </row>
    <row r="9" spans="1:18">
      <c r="A9" t="s">
        <v>37</v>
      </c>
      <c r="E9" s="2">
        <v>2211</v>
      </c>
      <c r="P9" s="2">
        <f t="shared" si="0"/>
        <v>2211</v>
      </c>
      <c r="Q9" s="2"/>
      <c r="R9" s="2">
        <f t="shared" si="1"/>
        <v>2211</v>
      </c>
    </row>
    <row r="10" spans="1:18">
      <c r="A10" t="s">
        <v>43</v>
      </c>
      <c r="G10" s="2">
        <v>1730</v>
      </c>
      <c r="P10" s="2">
        <f t="shared" si="0"/>
        <v>1730</v>
      </c>
      <c r="Q10" s="2">
        <v>0</v>
      </c>
      <c r="R10" s="2">
        <f t="shared" si="1"/>
        <v>1730</v>
      </c>
    </row>
    <row r="11" spans="1:18" ht="26.4">
      <c r="A11" s="19" t="s">
        <v>53</v>
      </c>
      <c r="I11" s="2">
        <v>6804.98</v>
      </c>
      <c r="P11" s="2">
        <f>SUM(B11:I11)</f>
        <v>6804.98</v>
      </c>
      <c r="Q11" s="2">
        <v>0</v>
      </c>
      <c r="R11" s="2">
        <f>SUM(P11:Q11)</f>
        <v>6804.98</v>
      </c>
    </row>
    <row r="12" spans="1:18">
      <c r="A12" t="s">
        <v>64</v>
      </c>
      <c r="J12" s="2">
        <v>5000</v>
      </c>
      <c r="P12" s="2">
        <f>SUM(B12:J12)</f>
        <v>5000</v>
      </c>
      <c r="Q12" s="2">
        <v>0</v>
      </c>
      <c r="R12" s="2">
        <f>SUM(P12:Q12)</f>
        <v>5000</v>
      </c>
    </row>
    <row r="13" spans="1:18" ht="26.4">
      <c r="A13" s="19" t="s">
        <v>69</v>
      </c>
      <c r="K13" s="2">
        <v>607.07000000000005</v>
      </c>
      <c r="P13" s="2">
        <f>SUM(B13:L13)</f>
        <v>607.07000000000005</v>
      </c>
      <c r="Q13" s="2">
        <v>0</v>
      </c>
      <c r="R13" s="2">
        <f>SUM(P13:Q13)</f>
        <v>607.07000000000005</v>
      </c>
    </row>
    <row r="14" spans="1:18">
      <c r="A14" t="s">
        <v>70</v>
      </c>
      <c r="K14" s="2">
        <v>5000</v>
      </c>
      <c r="P14" s="2">
        <f>SUM(B14:L14)</f>
        <v>5000</v>
      </c>
      <c r="Q14" s="2">
        <v>0</v>
      </c>
      <c r="R14" s="2">
        <f>SUM(P14:Q14)</f>
        <v>5000</v>
      </c>
    </row>
    <row r="15" spans="1:18" ht="26.4">
      <c r="A15" s="19" t="s">
        <v>73</v>
      </c>
      <c r="M15" s="2">
        <v>178.01</v>
      </c>
      <c r="P15" s="2">
        <f>SUM(B15:M15)</f>
        <v>178.01</v>
      </c>
      <c r="Q15" s="2">
        <v>0</v>
      </c>
      <c r="R15" s="2">
        <f>SUM(P15:Q15)</f>
        <v>178.01</v>
      </c>
    </row>
    <row r="16" spans="1:18">
      <c r="A16" s="11" t="s">
        <v>24</v>
      </c>
      <c r="B16" s="12">
        <f t="shared" ref="B16:I16" si="2">SUM(B5:B11)</f>
        <v>2764.62</v>
      </c>
      <c r="C16" s="12">
        <f t="shared" si="2"/>
        <v>14826.2</v>
      </c>
      <c r="D16" s="12">
        <f t="shared" si="2"/>
        <v>2783.6800000000003</v>
      </c>
      <c r="E16" s="12">
        <f t="shared" si="2"/>
        <v>15485.27</v>
      </c>
      <c r="F16" s="12">
        <f t="shared" si="2"/>
        <v>0</v>
      </c>
      <c r="G16" s="12">
        <f t="shared" si="2"/>
        <v>1730</v>
      </c>
      <c r="H16" s="12">
        <f t="shared" si="2"/>
        <v>0</v>
      </c>
      <c r="I16" s="12">
        <f t="shared" si="2"/>
        <v>6804.98</v>
      </c>
      <c r="J16" s="12">
        <f>SUM(J5:J13)</f>
        <v>5000</v>
      </c>
      <c r="K16" s="12">
        <f>SUM(K5:K14)</f>
        <v>5607.07</v>
      </c>
      <c r="L16" s="12">
        <f>SUM(L5:L14)</f>
        <v>0</v>
      </c>
      <c r="M16" s="12">
        <f>SUM(M5:M15)</f>
        <v>178.01</v>
      </c>
      <c r="N16" s="12"/>
      <c r="O16" s="12"/>
      <c r="P16" s="12">
        <f>SUM(P5:P15)</f>
        <v>55179.83</v>
      </c>
      <c r="Q16" s="12">
        <f>SUM(Q5:Q15)</f>
        <v>0</v>
      </c>
      <c r="R16" s="12">
        <f>SUM(R5:R15)</f>
        <v>55179.83</v>
      </c>
    </row>
    <row r="17" spans="1:18">
      <c r="Q17" s="2"/>
      <c r="R17" s="2"/>
    </row>
    <row r="18" spans="1:18">
      <c r="A18" s="4" t="s">
        <v>2</v>
      </c>
      <c r="Q18" s="2"/>
      <c r="R18" s="2"/>
    </row>
    <row r="19" spans="1:18">
      <c r="A19" t="s">
        <v>8</v>
      </c>
      <c r="B19" s="2">
        <v>2500.59</v>
      </c>
      <c r="C19" s="2">
        <v>998.24</v>
      </c>
      <c r="P19" s="2">
        <f t="shared" ref="P19:P24" si="3">SUM(B19:H19)</f>
        <v>3498.83</v>
      </c>
      <c r="Q19" s="2"/>
      <c r="R19" s="2">
        <f>SUM(P19:Q19)</f>
        <v>3498.83</v>
      </c>
    </row>
    <row r="20" spans="1:18">
      <c r="A20" t="s">
        <v>11</v>
      </c>
      <c r="C20" s="2">
        <v>750</v>
      </c>
      <c r="D20" s="2">
        <v>1733.21</v>
      </c>
      <c r="P20" s="2">
        <f t="shared" si="3"/>
        <v>2483.21</v>
      </c>
      <c r="Q20" s="2"/>
      <c r="R20" s="2">
        <f>SUM(P20:Q20)</f>
        <v>2483.21</v>
      </c>
    </row>
    <row r="21" spans="1:18">
      <c r="A21" t="s">
        <v>11</v>
      </c>
      <c r="D21" s="2">
        <v>2951.1</v>
      </c>
      <c r="E21" s="2">
        <v>44.98</v>
      </c>
      <c r="P21" s="2">
        <f t="shared" si="3"/>
        <v>2996.08</v>
      </c>
      <c r="Q21" s="2"/>
      <c r="R21" s="2">
        <f>SUM(P21:Q21)</f>
        <v>2996.08</v>
      </c>
    </row>
    <row r="22" spans="1:18">
      <c r="A22" t="s">
        <v>44</v>
      </c>
      <c r="G22" s="2">
        <v>1474.99</v>
      </c>
      <c r="P22" s="2">
        <f t="shared" si="3"/>
        <v>1474.99</v>
      </c>
      <c r="Q22" s="2">
        <v>0</v>
      </c>
      <c r="R22" s="2">
        <f>SUM(P22:Q22)</f>
        <v>1474.99</v>
      </c>
    </row>
    <row r="23" spans="1:18">
      <c r="A23" s="18" t="s">
        <v>48</v>
      </c>
      <c r="G23" s="2">
        <v>648.66999999999996</v>
      </c>
      <c r="P23" s="2">
        <f t="shared" si="3"/>
        <v>648.66999999999996</v>
      </c>
      <c r="Q23" s="2"/>
      <c r="R23" s="2">
        <f>SUM(P23:Q23)</f>
        <v>648.66999999999996</v>
      </c>
    </row>
    <row r="24" spans="1:18">
      <c r="A24" s="11" t="s">
        <v>24</v>
      </c>
      <c r="B24" s="12">
        <f>SUM(B19:B23)</f>
        <v>2500.59</v>
      </c>
      <c r="C24" s="12">
        <f t="shared" ref="C24:R24" si="4">SUM(C19:C23)</f>
        <v>1748.24</v>
      </c>
      <c r="D24" s="12">
        <f t="shared" si="4"/>
        <v>4684.3099999999995</v>
      </c>
      <c r="E24" s="12">
        <f t="shared" si="4"/>
        <v>44.98</v>
      </c>
      <c r="F24" s="12">
        <f t="shared" si="4"/>
        <v>0</v>
      </c>
      <c r="G24" s="12">
        <f t="shared" si="4"/>
        <v>2123.66</v>
      </c>
      <c r="H24" s="12">
        <f t="shared" si="4"/>
        <v>0</v>
      </c>
      <c r="I24" s="12">
        <f>SUM(I19:I23)</f>
        <v>0</v>
      </c>
      <c r="J24" s="12">
        <f>SUM(J19:J23)</f>
        <v>0</v>
      </c>
      <c r="K24" s="12">
        <f>SUM(K19:K23)</f>
        <v>0</v>
      </c>
      <c r="L24" s="12">
        <f>SUM(L19:L23)</f>
        <v>0</v>
      </c>
      <c r="M24" s="12">
        <f>SUM(M19:M23)</f>
        <v>0</v>
      </c>
      <c r="N24" s="12"/>
      <c r="O24" s="12"/>
      <c r="P24" s="12">
        <f t="shared" si="3"/>
        <v>11101.779999999999</v>
      </c>
      <c r="Q24" s="12">
        <f t="shared" si="4"/>
        <v>0</v>
      </c>
      <c r="R24" s="12">
        <f t="shared" si="4"/>
        <v>11101.779999999999</v>
      </c>
    </row>
    <row r="25" spans="1:18">
      <c r="Q25" s="2"/>
      <c r="R25" s="2"/>
    </row>
    <row r="26" spans="1:18" ht="12" customHeight="1">
      <c r="A26" s="4" t="s">
        <v>3</v>
      </c>
      <c r="Q26" s="2"/>
      <c r="R26" s="2"/>
    </row>
    <row r="27" spans="1:18">
      <c r="A27" t="s">
        <v>4</v>
      </c>
      <c r="B27" s="2">
        <v>322.7</v>
      </c>
      <c r="P27" s="2">
        <f>SUM(B27:H27)</f>
        <v>322.7</v>
      </c>
      <c r="Q27" s="2"/>
      <c r="R27" s="2">
        <f>SUM(P27:Q27)</f>
        <v>322.7</v>
      </c>
    </row>
    <row r="28" spans="1:18">
      <c r="A28" t="s">
        <v>25</v>
      </c>
      <c r="F28" s="2">
        <v>3000</v>
      </c>
      <c r="P28" s="2">
        <f>SUM(B28:H28)</f>
        <v>3000</v>
      </c>
      <c r="Q28" s="2"/>
      <c r="R28" s="2">
        <f>SUM(P28:Q28)</f>
        <v>3000</v>
      </c>
    </row>
    <row r="29" spans="1:18">
      <c r="A29" t="s">
        <v>29</v>
      </c>
      <c r="E29" s="2">
        <v>2500</v>
      </c>
      <c r="P29" s="2">
        <f>SUM(B29:H29)</f>
        <v>2500</v>
      </c>
      <c r="Q29" s="2"/>
      <c r="R29" s="2">
        <f>SUM(P29:Q29)</f>
        <v>2500</v>
      </c>
    </row>
    <row r="30" spans="1:18">
      <c r="A30" s="18" t="s">
        <v>52</v>
      </c>
      <c r="H30" s="2">
        <v>2999.33</v>
      </c>
      <c r="P30" s="2">
        <f>SUM(B30:H30)</f>
        <v>2999.33</v>
      </c>
      <c r="Q30" s="2"/>
      <c r="R30" s="2">
        <f>SUM(P30:Q30)</f>
        <v>2999.33</v>
      </c>
    </row>
    <row r="31" spans="1:18">
      <c r="A31" s="11" t="s">
        <v>24</v>
      </c>
      <c r="B31" s="12">
        <f>SUM(B27:B30)</f>
        <v>322.7</v>
      </c>
      <c r="C31" s="12">
        <f t="shared" ref="C31:H31" si="5">SUM(C27:C30)</f>
        <v>0</v>
      </c>
      <c r="D31" s="12">
        <f t="shared" si="5"/>
        <v>0</v>
      </c>
      <c r="E31" s="12">
        <f t="shared" si="5"/>
        <v>2500</v>
      </c>
      <c r="F31" s="12">
        <f t="shared" si="5"/>
        <v>3000</v>
      </c>
      <c r="G31" s="12">
        <f t="shared" si="5"/>
        <v>0</v>
      </c>
      <c r="H31" s="12">
        <f t="shared" si="5"/>
        <v>2999.33</v>
      </c>
      <c r="I31" s="12">
        <f>SUM(I27:I30)</f>
        <v>0</v>
      </c>
      <c r="J31" s="12">
        <f>SUM(J27:J30)</f>
        <v>0</v>
      </c>
      <c r="K31" s="12">
        <f>SUM(K27:K30)</f>
        <v>0</v>
      </c>
      <c r="L31" s="12">
        <f>SUM(L27:L30)</f>
        <v>0</v>
      </c>
      <c r="M31" s="12">
        <f>SUM(M27:M30)</f>
        <v>0</v>
      </c>
      <c r="N31" s="12"/>
      <c r="O31" s="12"/>
      <c r="P31" s="12">
        <f>SUM(B31:H31)</f>
        <v>8822.0299999999988</v>
      </c>
      <c r="Q31" s="12">
        <f>SUM(Q27:Q30)</f>
        <v>0</v>
      </c>
      <c r="R31" s="12">
        <f>SUM(R27:R30)</f>
        <v>8822.0299999999988</v>
      </c>
    </row>
    <row r="32" spans="1:18">
      <c r="Q32" s="2"/>
      <c r="R32" s="2"/>
    </row>
    <row r="33" spans="1:18">
      <c r="A33" s="4" t="s">
        <v>5</v>
      </c>
      <c r="Q33" s="2"/>
      <c r="R33" s="2"/>
    </row>
    <row r="34" spans="1:18">
      <c r="A34" t="s">
        <v>7</v>
      </c>
      <c r="B34" s="2">
        <v>2479.87</v>
      </c>
      <c r="P34" s="2">
        <f>SUM(B34:H34)</f>
        <v>2479.87</v>
      </c>
      <c r="Q34" s="2"/>
      <c r="R34" s="2">
        <f t="shared" ref="R34:R40" si="6">SUM(P34:Q34)</f>
        <v>2479.87</v>
      </c>
    </row>
    <row r="35" spans="1:18">
      <c r="A35" t="s">
        <v>28</v>
      </c>
      <c r="E35" s="2">
        <v>1500</v>
      </c>
      <c r="P35" s="2">
        <f>SUM(B35:H35)</f>
        <v>1500</v>
      </c>
      <c r="Q35" s="2">
        <v>0</v>
      </c>
      <c r="R35" s="2">
        <f t="shared" si="6"/>
        <v>1500</v>
      </c>
    </row>
    <row r="36" spans="1:18">
      <c r="A36" t="s">
        <v>56</v>
      </c>
      <c r="B36" s="2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5000</v>
      </c>
      <c r="P36" s="2">
        <f>SUM(B36:H36)</f>
        <v>5000</v>
      </c>
      <c r="Q36" s="2">
        <v>0</v>
      </c>
      <c r="R36" s="2">
        <f t="shared" si="6"/>
        <v>5000</v>
      </c>
    </row>
    <row r="37" spans="1:18">
      <c r="A37" t="s">
        <v>63</v>
      </c>
      <c r="I37" s="2">
        <v>5000</v>
      </c>
      <c r="P37" s="2">
        <f>SUM(B37:I37)</f>
        <v>5000</v>
      </c>
      <c r="Q37" s="2">
        <v>0</v>
      </c>
      <c r="R37" s="2">
        <f t="shared" si="6"/>
        <v>5000</v>
      </c>
    </row>
    <row r="38" spans="1:18">
      <c r="A38" t="s">
        <v>68</v>
      </c>
      <c r="J38" s="2">
        <v>4000</v>
      </c>
      <c r="P38" s="2">
        <f>SUM(B38:J38)</f>
        <v>4000</v>
      </c>
      <c r="Q38" s="2">
        <v>0</v>
      </c>
      <c r="R38" s="20">
        <f t="shared" si="6"/>
        <v>4000</v>
      </c>
    </row>
    <row r="39" spans="1:18">
      <c r="A39" t="s">
        <v>63</v>
      </c>
      <c r="K39" s="2">
        <v>3200</v>
      </c>
      <c r="P39" s="2">
        <f>SUM(B39:L39)</f>
        <v>3200</v>
      </c>
      <c r="Q39" s="2">
        <v>0</v>
      </c>
      <c r="R39" s="20">
        <f t="shared" si="6"/>
        <v>3200</v>
      </c>
    </row>
    <row r="40" spans="1:18">
      <c r="A40" t="s">
        <v>63</v>
      </c>
      <c r="L40" s="2">
        <v>4000</v>
      </c>
      <c r="P40" s="2">
        <f>SUM(B40:L40)</f>
        <v>4000</v>
      </c>
      <c r="Q40" s="2">
        <v>0</v>
      </c>
      <c r="R40" s="20">
        <f t="shared" si="6"/>
        <v>4000</v>
      </c>
    </row>
    <row r="41" spans="1:18" ht="26.4">
      <c r="A41" s="19" t="s">
        <v>74</v>
      </c>
      <c r="M41" s="2">
        <v>4000</v>
      </c>
      <c r="P41" s="2">
        <f>SUM(B41:M41)</f>
        <v>4000</v>
      </c>
      <c r="Q41" s="2">
        <v>0</v>
      </c>
      <c r="R41" s="20">
        <f>SUM(P41:Q41)</f>
        <v>4000</v>
      </c>
    </row>
    <row r="42" spans="1:18" ht="26.4">
      <c r="A42" s="27" t="s">
        <v>77</v>
      </c>
      <c r="N42" s="2">
        <v>4116.5</v>
      </c>
      <c r="O42" s="2">
        <v>4996.7</v>
      </c>
      <c r="P42" s="2">
        <f>SUM(N42:O42)</f>
        <v>9113.2000000000007</v>
      </c>
      <c r="Q42" s="2">
        <v>0</v>
      </c>
      <c r="R42" s="20">
        <f>SUM(P42:Q42)</f>
        <v>9113.2000000000007</v>
      </c>
    </row>
    <row r="43" spans="1:18">
      <c r="A43" s="11" t="s">
        <v>24</v>
      </c>
      <c r="B43" s="12">
        <f t="shared" ref="B43:G43" si="7">SUM(B34:B35)</f>
        <v>2479.87</v>
      </c>
      <c r="C43" s="12">
        <f t="shared" si="7"/>
        <v>0</v>
      </c>
      <c r="D43" s="12">
        <f t="shared" si="7"/>
        <v>0</v>
      </c>
      <c r="E43" s="12">
        <f t="shared" si="7"/>
        <v>1500</v>
      </c>
      <c r="F43" s="12">
        <f t="shared" si="7"/>
        <v>0</v>
      </c>
      <c r="G43" s="12">
        <f t="shared" si="7"/>
        <v>0</v>
      </c>
      <c r="H43" s="12">
        <f>SUM(H34:H36)</f>
        <v>5000</v>
      </c>
      <c r="I43" s="12">
        <f>SUM(I34:I37)</f>
        <v>5000</v>
      </c>
      <c r="J43" s="12">
        <f>SUM(J34:J38)</f>
        <v>4000</v>
      </c>
      <c r="K43" s="12">
        <f>SUM(K34:K40)</f>
        <v>3200</v>
      </c>
      <c r="L43" s="12">
        <f>SUM(L34:L40)</f>
        <v>4000</v>
      </c>
      <c r="M43" s="12">
        <f>SUM(M41)</f>
        <v>4000</v>
      </c>
      <c r="N43" s="12">
        <f>SUM(N34:N42)</f>
        <v>4116.5</v>
      </c>
      <c r="O43" s="12">
        <f>SUM(O34:O42)</f>
        <v>4996.7</v>
      </c>
      <c r="P43" s="12">
        <f>SUM(P34:P42)</f>
        <v>38293.07</v>
      </c>
      <c r="Q43" s="12">
        <f t="shared" ref="Q43:R43" si="8">SUM(Q34:Q42)</f>
        <v>0</v>
      </c>
      <c r="R43" s="12">
        <f t="shared" si="8"/>
        <v>38293.07</v>
      </c>
    </row>
    <row r="44" spans="1:18">
      <c r="Q44" s="2"/>
      <c r="R44" s="2"/>
    </row>
    <row r="45" spans="1:18">
      <c r="A45" s="4" t="s">
        <v>40</v>
      </c>
      <c r="Q45" s="2"/>
      <c r="R45" s="2"/>
    </row>
    <row r="46" spans="1:18">
      <c r="A46" t="s">
        <v>6</v>
      </c>
      <c r="B46" s="2">
        <v>100</v>
      </c>
      <c r="C46" s="2">
        <v>1399.93</v>
      </c>
      <c r="P46" s="2">
        <f>SUM(B46:H46)</f>
        <v>1499.93</v>
      </c>
      <c r="Q46" s="2"/>
      <c r="R46" s="2">
        <f>SUM(P46:Q46)</f>
        <v>1499.93</v>
      </c>
    </row>
    <row r="47" spans="1:18">
      <c r="A47" t="s">
        <v>12</v>
      </c>
      <c r="C47" s="2">
        <v>1768.84</v>
      </c>
      <c r="D47" s="2">
        <v>-82.93</v>
      </c>
      <c r="E47" s="2">
        <v>-123.44</v>
      </c>
      <c r="P47" s="2">
        <f>SUM(B47:H47)</f>
        <v>1562.4699999999998</v>
      </c>
      <c r="Q47" s="2"/>
      <c r="R47" s="2">
        <f>SUM(P47:Q47)</f>
        <v>1562.4699999999998</v>
      </c>
    </row>
    <row r="48" spans="1:18">
      <c r="A48" t="s">
        <v>18</v>
      </c>
      <c r="D48" s="2">
        <v>4000</v>
      </c>
      <c r="P48" s="2">
        <f>SUM(B48:H48)</f>
        <v>4000</v>
      </c>
      <c r="Q48" s="2"/>
      <c r="R48" s="2">
        <f>SUM(P48:Q48)</f>
        <v>4000</v>
      </c>
    </row>
    <row r="49" spans="1:18">
      <c r="A49" t="s">
        <v>28</v>
      </c>
      <c r="E49" s="2">
        <v>1851.08</v>
      </c>
      <c r="P49" s="2">
        <f>SUM(B49:H49)</f>
        <v>1851.08</v>
      </c>
      <c r="Q49" s="2">
        <v>0</v>
      </c>
      <c r="R49" s="2">
        <f>SUM(P49:Q49)</f>
        <v>1851.08</v>
      </c>
    </row>
    <row r="50" spans="1:18">
      <c r="A50" t="s">
        <v>47</v>
      </c>
      <c r="G50" s="2">
        <v>2019.97</v>
      </c>
      <c r="P50" s="2">
        <f>SUM(B50:H50)</f>
        <v>2019.97</v>
      </c>
      <c r="Q50" s="2"/>
      <c r="R50" s="2">
        <f>P50+Q50</f>
        <v>2019.97</v>
      </c>
    </row>
    <row r="51" spans="1:18">
      <c r="A51" s="11" t="s">
        <v>24</v>
      </c>
      <c r="B51" s="12">
        <f>SUM(B46:B49)</f>
        <v>100</v>
      </c>
      <c r="C51" s="12">
        <f>SUM(C46:C49)</f>
        <v>3168.77</v>
      </c>
      <c r="D51" s="12">
        <f>SUM(D46:D49)</f>
        <v>3917.07</v>
      </c>
      <c r="E51" s="12">
        <f>SUM(E46:E49)</f>
        <v>1727.6399999999999</v>
      </c>
      <c r="F51" s="12">
        <f>SUM(F46:F49)</f>
        <v>0</v>
      </c>
      <c r="G51" s="12">
        <f t="shared" ref="G51:R51" si="9">SUM(G46:G50)</f>
        <v>2019.97</v>
      </c>
      <c r="H51" s="12">
        <f t="shared" si="9"/>
        <v>0</v>
      </c>
      <c r="I51" s="12">
        <f t="shared" si="9"/>
        <v>0</v>
      </c>
      <c r="J51" s="12">
        <f>SUM(J46:J50)</f>
        <v>0</v>
      </c>
      <c r="K51" s="12">
        <f>SUM(K46:K50)</f>
        <v>0</v>
      </c>
      <c r="L51" s="12">
        <f>SUM(L46:L50)</f>
        <v>0</v>
      </c>
      <c r="M51" s="12">
        <f>SUM(M46:M50)</f>
        <v>0</v>
      </c>
      <c r="N51" s="12"/>
      <c r="O51" s="12"/>
      <c r="P51" s="12">
        <f t="shared" si="9"/>
        <v>10933.449999999999</v>
      </c>
      <c r="Q51" s="12">
        <f t="shared" si="9"/>
        <v>0</v>
      </c>
      <c r="R51" s="12">
        <f t="shared" si="9"/>
        <v>10933.449999999999</v>
      </c>
    </row>
    <row r="52" spans="1:18">
      <c r="A52" s="11"/>
      <c r="B52" s="17"/>
      <c r="C52" s="17"/>
      <c r="D52" s="17"/>
      <c r="E52" s="17"/>
      <c r="F52" s="17"/>
      <c r="G52" s="17"/>
      <c r="H52" s="17"/>
      <c r="I52" s="17"/>
      <c r="J52" s="17"/>
      <c r="P52" s="17"/>
      <c r="Q52" s="17"/>
      <c r="R52" s="17"/>
    </row>
    <row r="53" spans="1:18">
      <c r="Q53" s="2"/>
      <c r="R53" s="2"/>
    </row>
    <row r="54" spans="1:18">
      <c r="A54" s="4" t="s">
        <v>14</v>
      </c>
      <c r="Q54" s="2"/>
      <c r="R54" s="2"/>
    </row>
    <row r="55" spans="1:18">
      <c r="A55" s="5" t="s">
        <v>10</v>
      </c>
      <c r="C55" s="2">
        <v>614.28</v>
      </c>
      <c r="P55" s="2">
        <f>SUM(B55:H55)</f>
        <v>614.28</v>
      </c>
      <c r="Q55" s="2"/>
      <c r="R55" s="2">
        <f>SUM(P55:Q55)</f>
        <v>614.28</v>
      </c>
    </row>
    <row r="56" spans="1:18">
      <c r="A56" s="5" t="s">
        <v>17</v>
      </c>
      <c r="D56" s="2">
        <v>218.67</v>
      </c>
      <c r="M56" s="2">
        <v>1381.18</v>
      </c>
      <c r="P56" s="2">
        <f>SUM(B56:M56)</f>
        <v>1599.8500000000001</v>
      </c>
      <c r="Q56" s="2"/>
      <c r="R56" s="2">
        <f>SUM(P56:Q56)</f>
        <v>1599.8500000000001</v>
      </c>
    </row>
    <row r="57" spans="1:18">
      <c r="A57" s="5" t="s">
        <v>50</v>
      </c>
      <c r="G57" s="2">
        <v>0</v>
      </c>
      <c r="H57" s="2">
        <v>8060.44</v>
      </c>
      <c r="P57" s="2">
        <f>SUM(B57:H57)</f>
        <v>8060.44</v>
      </c>
      <c r="Q57" s="2">
        <v>0</v>
      </c>
      <c r="R57" s="2">
        <f>P57+Q57</f>
        <v>8060.44</v>
      </c>
    </row>
    <row r="58" spans="1:18">
      <c r="A58" s="5" t="s">
        <v>54</v>
      </c>
      <c r="I58" s="2">
        <v>50000</v>
      </c>
      <c r="P58" s="2">
        <f>SUM(B58:I58)</f>
        <v>50000</v>
      </c>
      <c r="Q58" s="2">
        <v>0</v>
      </c>
      <c r="R58" s="2">
        <f t="shared" ref="R58:R65" si="10">SUM(P58:Q58)</f>
        <v>50000</v>
      </c>
    </row>
    <row r="59" spans="1:18">
      <c r="A59" s="5" t="s">
        <v>25</v>
      </c>
      <c r="I59" s="2">
        <v>25000</v>
      </c>
      <c r="P59" s="2">
        <f>SUM(B59:I59)</f>
        <v>25000</v>
      </c>
      <c r="Q59" s="2">
        <v>0</v>
      </c>
      <c r="R59" s="2">
        <f t="shared" si="10"/>
        <v>25000</v>
      </c>
    </row>
    <row r="60" spans="1:18">
      <c r="A60" s="5" t="s">
        <v>57</v>
      </c>
      <c r="I60" s="2">
        <v>4350</v>
      </c>
      <c r="P60" s="2">
        <f>SUM(B60:I60)</f>
        <v>4350</v>
      </c>
      <c r="Q60" s="2">
        <v>0</v>
      </c>
      <c r="R60" s="2">
        <f t="shared" si="10"/>
        <v>4350</v>
      </c>
    </row>
    <row r="61" spans="1:18">
      <c r="A61" s="5" t="s">
        <v>58</v>
      </c>
      <c r="I61" s="2">
        <v>10000</v>
      </c>
      <c r="P61" s="2">
        <f>SUM(B61:I61)</f>
        <v>10000</v>
      </c>
      <c r="Q61" s="2">
        <v>0</v>
      </c>
      <c r="R61" s="2">
        <f t="shared" si="10"/>
        <v>10000</v>
      </c>
    </row>
    <row r="62" spans="1:18">
      <c r="A62" s="5" t="s">
        <v>59</v>
      </c>
      <c r="I62" s="2">
        <v>10000</v>
      </c>
      <c r="P62" s="2">
        <f>SUM(B62:I62)</f>
        <v>10000</v>
      </c>
      <c r="Q62" s="2">
        <v>0</v>
      </c>
      <c r="R62" s="2">
        <f t="shared" si="10"/>
        <v>10000</v>
      </c>
    </row>
    <row r="63" spans="1:18">
      <c r="A63" s="5" t="s">
        <v>61</v>
      </c>
      <c r="I63" s="2">
        <v>10009.76</v>
      </c>
      <c r="M63" s="2">
        <v>720</v>
      </c>
      <c r="N63" s="2">
        <v>10327.200000000001</v>
      </c>
      <c r="P63" s="2">
        <f>SUM(B63:N63)</f>
        <v>21056.959999999999</v>
      </c>
      <c r="Q63" s="2">
        <v>0</v>
      </c>
      <c r="R63" s="2">
        <f t="shared" si="10"/>
        <v>21056.959999999999</v>
      </c>
    </row>
    <row r="64" spans="1:18">
      <c r="A64" s="5" t="s">
        <v>65</v>
      </c>
      <c r="J64" s="2">
        <v>1346.25</v>
      </c>
      <c r="P64" s="2">
        <f>SUM(B64:J64)</f>
        <v>1346.25</v>
      </c>
      <c r="Q64" s="2"/>
      <c r="R64" s="2">
        <f>SUM(P64:Q64)</f>
        <v>1346.25</v>
      </c>
    </row>
    <row r="65" spans="1:18">
      <c r="A65" s="5" t="s">
        <v>85</v>
      </c>
      <c r="O65" s="2">
        <v>11315.43</v>
      </c>
      <c r="P65" s="2">
        <f>SUM(O65)</f>
        <v>11315.43</v>
      </c>
      <c r="Q65" s="2">
        <v>8928.57</v>
      </c>
      <c r="R65" s="2">
        <f t="shared" si="10"/>
        <v>20244</v>
      </c>
    </row>
    <row r="66" spans="1:18">
      <c r="A66" s="5"/>
      <c r="Q66" s="2"/>
      <c r="R66" s="2"/>
    </row>
    <row r="67" spans="1:18">
      <c r="A67" s="13" t="s">
        <v>24</v>
      </c>
      <c r="B67" s="12">
        <f t="shared" ref="B67:H67" si="11">SUM(B55:B57)</f>
        <v>0</v>
      </c>
      <c r="C67" s="12">
        <f t="shared" si="11"/>
        <v>614.28</v>
      </c>
      <c r="D67" s="12">
        <f t="shared" si="11"/>
        <v>218.67</v>
      </c>
      <c r="E67" s="12">
        <f t="shared" si="11"/>
        <v>0</v>
      </c>
      <c r="F67" s="12">
        <f t="shared" si="11"/>
        <v>0</v>
      </c>
      <c r="G67" s="12">
        <f t="shared" si="11"/>
        <v>0</v>
      </c>
      <c r="H67" s="12">
        <f t="shared" si="11"/>
        <v>8060.44</v>
      </c>
      <c r="I67" s="12">
        <f>SUM(I58:I63)</f>
        <v>109359.76</v>
      </c>
      <c r="J67" s="12">
        <f>SUM(J55:J64)</f>
        <v>1346.25</v>
      </c>
      <c r="K67" s="12">
        <f>SUM(K55:K64)</f>
        <v>0</v>
      </c>
      <c r="L67" s="12">
        <f>SUM(L55:L64)</f>
        <v>0</v>
      </c>
      <c r="M67" s="12">
        <f t="shared" ref="M67:R67" si="12">SUM(M55:M66)</f>
        <v>2101.1800000000003</v>
      </c>
      <c r="N67" s="12">
        <f t="shared" si="12"/>
        <v>10327.200000000001</v>
      </c>
      <c r="O67" s="12">
        <f t="shared" si="12"/>
        <v>11315.43</v>
      </c>
      <c r="P67" s="12">
        <f t="shared" si="12"/>
        <v>143343.21</v>
      </c>
      <c r="Q67" s="12">
        <f t="shared" si="12"/>
        <v>8928.57</v>
      </c>
      <c r="R67" s="12">
        <f t="shared" si="12"/>
        <v>152271.78</v>
      </c>
    </row>
    <row r="68" spans="1:18">
      <c r="Q68" s="2"/>
      <c r="R68" s="2"/>
    </row>
    <row r="69" spans="1:18">
      <c r="A69" s="4" t="s">
        <v>16</v>
      </c>
      <c r="Q69" s="2"/>
      <c r="R69" s="2"/>
    </row>
    <row r="70" spans="1:18">
      <c r="A70" t="s">
        <v>15</v>
      </c>
      <c r="B70" s="14">
        <v>0</v>
      </c>
      <c r="C70" s="14">
        <v>3000</v>
      </c>
      <c r="D70" s="14">
        <v>0</v>
      </c>
      <c r="E70" s="14">
        <v>0</v>
      </c>
      <c r="F70" s="14">
        <v>0</v>
      </c>
      <c r="G70" s="14">
        <v>0</v>
      </c>
      <c r="H70" s="14"/>
      <c r="I70" s="14"/>
      <c r="J70" s="14"/>
      <c r="K70" s="14"/>
      <c r="L70" s="14"/>
      <c r="M70" s="14"/>
      <c r="N70" s="14"/>
      <c r="O70" s="14"/>
      <c r="P70" s="14">
        <f>SUM(B70:G70)</f>
        <v>3000</v>
      </c>
      <c r="Q70" s="14">
        <v>0</v>
      </c>
      <c r="R70" s="14">
        <f>SUM(P70:Q70)</f>
        <v>3000</v>
      </c>
    </row>
    <row r="71" spans="1:18">
      <c r="Q71" s="2"/>
      <c r="R71" s="2"/>
    </row>
    <row r="72" spans="1:18">
      <c r="Q72" s="2"/>
      <c r="R72" s="2"/>
    </row>
    <row r="73" spans="1:18">
      <c r="A73" s="4" t="s">
        <v>19</v>
      </c>
      <c r="Q73" s="2"/>
      <c r="R73" s="2"/>
    </row>
    <row r="74" spans="1:18">
      <c r="A74" t="s">
        <v>20</v>
      </c>
      <c r="B74" s="17"/>
      <c r="C74" s="17"/>
      <c r="D74" s="17">
        <v>3756.55</v>
      </c>
      <c r="E74" s="17"/>
      <c r="F74" s="17"/>
      <c r="G74" s="17"/>
      <c r="H74" s="17"/>
      <c r="I74" s="17"/>
      <c r="J74" s="17"/>
      <c r="P74" s="17">
        <f>SUM(B74:E74)</f>
        <v>3756.55</v>
      </c>
      <c r="Q74" s="17"/>
      <c r="R74" s="17">
        <f>SUM(P74:Q74)</f>
        <v>3756.55</v>
      </c>
    </row>
    <row r="75" spans="1:18">
      <c r="A75" s="5" t="s">
        <v>35</v>
      </c>
      <c r="E75" s="2">
        <v>2579.96</v>
      </c>
      <c r="P75" s="2">
        <f>SUM(B75:E75)</f>
        <v>2579.96</v>
      </c>
      <c r="Q75" s="2"/>
      <c r="R75" s="2">
        <v>2579.96</v>
      </c>
    </row>
    <row r="76" spans="1:18">
      <c r="A76" s="5" t="s">
        <v>36</v>
      </c>
      <c r="E76" s="2">
        <v>1232.6500000000001</v>
      </c>
      <c r="F76" s="2">
        <v>1232.6500000000001</v>
      </c>
      <c r="P76" s="2">
        <f>SUM(B76:F76)</f>
        <v>2465.3000000000002</v>
      </c>
      <c r="Q76" s="2">
        <v>0</v>
      </c>
      <c r="R76" s="17">
        <f>SUM(P76:Q76)</f>
        <v>2465.3000000000002</v>
      </c>
    </row>
    <row r="77" spans="1:18">
      <c r="A77" s="5" t="s">
        <v>45</v>
      </c>
      <c r="G77" s="2">
        <v>642.52</v>
      </c>
      <c r="P77" s="2">
        <f>SUM(B77:G77)</f>
        <v>642.52</v>
      </c>
      <c r="Q77" s="2">
        <v>0</v>
      </c>
      <c r="R77" s="17">
        <f>SUM(P77:Q77)</f>
        <v>642.52</v>
      </c>
    </row>
    <row r="78" spans="1:18">
      <c r="A78" s="5" t="s">
        <v>66</v>
      </c>
      <c r="J78" s="2">
        <v>325.61</v>
      </c>
      <c r="P78" s="2">
        <f>SUM(B78:J78)</f>
        <v>325.61</v>
      </c>
      <c r="Q78" s="2">
        <v>0</v>
      </c>
      <c r="R78" s="2">
        <f>SUM(P78:Q78)</f>
        <v>325.61</v>
      </c>
    </row>
    <row r="79" spans="1:18">
      <c r="A79" s="5" t="s">
        <v>71</v>
      </c>
      <c r="L79" s="2">
        <v>2657.8</v>
      </c>
      <c r="M79" s="2">
        <v>3437.64</v>
      </c>
      <c r="N79" s="2">
        <v>2443.79</v>
      </c>
      <c r="O79" s="2">
        <v>1962</v>
      </c>
      <c r="P79" s="2">
        <f>SUM(B79:O79)</f>
        <v>10501.23</v>
      </c>
      <c r="Q79" s="2">
        <v>0</v>
      </c>
      <c r="R79" s="2">
        <f>SUM(P79:Q79)</f>
        <v>10501.23</v>
      </c>
    </row>
    <row r="80" spans="1:18">
      <c r="A80" s="11" t="s">
        <v>24</v>
      </c>
      <c r="B80" s="12">
        <f t="shared" ref="B80:G80" si="13">SUM(B74:B77)</f>
        <v>0</v>
      </c>
      <c r="C80" s="12">
        <f t="shared" si="13"/>
        <v>0</v>
      </c>
      <c r="D80" s="12">
        <f t="shared" si="13"/>
        <v>3756.55</v>
      </c>
      <c r="E80" s="12">
        <f t="shared" si="13"/>
        <v>3812.61</v>
      </c>
      <c r="F80" s="12">
        <f t="shared" si="13"/>
        <v>1232.6500000000001</v>
      </c>
      <c r="G80" s="12">
        <f t="shared" si="13"/>
        <v>642.52</v>
      </c>
      <c r="H80" s="12">
        <f>SUM(H74:H78)</f>
        <v>0</v>
      </c>
      <c r="I80" s="12">
        <f>SUM(I74:I78)</f>
        <v>0</v>
      </c>
      <c r="J80" s="12">
        <f>SUM(J74:J78)</f>
        <v>325.61</v>
      </c>
      <c r="K80" s="12">
        <f t="shared" ref="K80:R80" si="14">SUM(K74:K79)</f>
        <v>0</v>
      </c>
      <c r="L80" s="12">
        <f t="shared" si="14"/>
        <v>2657.8</v>
      </c>
      <c r="M80" s="12">
        <f t="shared" si="14"/>
        <v>3437.64</v>
      </c>
      <c r="N80" s="12">
        <f>SUM(N74:N79)</f>
        <v>2443.79</v>
      </c>
      <c r="O80" s="12">
        <f>SUM(O74:O79)</f>
        <v>1962</v>
      </c>
      <c r="P80" s="12">
        <f t="shared" si="14"/>
        <v>20271.170000000002</v>
      </c>
      <c r="Q80" s="12">
        <f t="shared" si="14"/>
        <v>0</v>
      </c>
      <c r="R80" s="12">
        <f t="shared" si="14"/>
        <v>20271.170000000002</v>
      </c>
    </row>
    <row r="81" spans="1:18">
      <c r="Q81" s="2"/>
      <c r="R81" s="2"/>
    </row>
    <row r="82" spans="1:18">
      <c r="A82" s="4" t="s">
        <v>41</v>
      </c>
      <c r="Q82" s="2"/>
      <c r="R82" s="2"/>
    </row>
    <row r="83" spans="1:18">
      <c r="A83" s="5" t="s">
        <v>42</v>
      </c>
      <c r="B83" s="17">
        <v>0</v>
      </c>
      <c r="C83" s="17">
        <v>0</v>
      </c>
      <c r="D83" s="17">
        <v>0</v>
      </c>
      <c r="E83" s="17">
        <v>0</v>
      </c>
      <c r="F83" s="17">
        <v>1600</v>
      </c>
      <c r="G83" s="17">
        <v>0</v>
      </c>
      <c r="H83" s="17"/>
      <c r="I83" s="17"/>
      <c r="J83" s="17"/>
      <c r="P83" s="17">
        <f>SUM(B83:G83)</f>
        <v>1600</v>
      </c>
      <c r="Q83" s="17">
        <v>0</v>
      </c>
      <c r="R83" s="17">
        <f>SUM(P83:Q83)</f>
        <v>1600</v>
      </c>
    </row>
    <row r="84" spans="1:18">
      <c r="A84" s="5" t="s">
        <v>49</v>
      </c>
      <c r="B84" s="17"/>
      <c r="C84" s="17"/>
      <c r="D84" s="17"/>
      <c r="E84" s="17"/>
      <c r="F84" s="17"/>
      <c r="G84" s="17">
        <v>1447.56</v>
      </c>
      <c r="H84" s="17"/>
      <c r="I84" s="17"/>
      <c r="J84" s="17"/>
      <c r="P84" s="17">
        <f>SUM(B84:G84)</f>
        <v>1447.56</v>
      </c>
      <c r="Q84" s="17">
        <v>0</v>
      </c>
      <c r="R84" s="17">
        <f>SUM(P84:Q84)</f>
        <v>1447.56</v>
      </c>
    </row>
    <row r="85" spans="1:18">
      <c r="A85" s="5" t="s">
        <v>55</v>
      </c>
      <c r="B85" s="17">
        <v>0</v>
      </c>
      <c r="C85" s="17">
        <v>0</v>
      </c>
      <c r="D85" s="17">
        <v>0</v>
      </c>
      <c r="E85" s="17">
        <v>0</v>
      </c>
      <c r="F85" s="17">
        <v>0</v>
      </c>
      <c r="G85" s="17">
        <v>0</v>
      </c>
      <c r="H85" s="17">
        <v>1353.47</v>
      </c>
      <c r="I85" s="17"/>
      <c r="J85" s="17"/>
      <c r="P85" s="17">
        <f>SUM(B85:H85)</f>
        <v>1353.47</v>
      </c>
      <c r="Q85" s="17">
        <v>0</v>
      </c>
      <c r="R85" s="17">
        <f>SUM(P85:Q85)</f>
        <v>1353.47</v>
      </c>
    </row>
    <row r="86" spans="1:18">
      <c r="A86" s="5" t="s">
        <v>60</v>
      </c>
      <c r="B86" s="17"/>
      <c r="C86" s="17"/>
      <c r="D86" s="17"/>
      <c r="E86" s="17"/>
      <c r="F86" s="17"/>
      <c r="G86" s="17"/>
      <c r="H86" s="17"/>
      <c r="I86" s="17">
        <v>2500</v>
      </c>
      <c r="J86" s="17"/>
      <c r="P86" s="17">
        <f>SUM(B86:I86)</f>
        <v>2500</v>
      </c>
      <c r="Q86" s="17">
        <v>0</v>
      </c>
      <c r="R86" s="17">
        <f>SUM(P86:Q86)</f>
        <v>2500</v>
      </c>
    </row>
    <row r="87" spans="1:18">
      <c r="A87" s="5" t="s">
        <v>67</v>
      </c>
      <c r="J87" s="2">
        <v>1500</v>
      </c>
      <c r="P87" s="2">
        <f>SUM(B87:J87)</f>
        <v>1500</v>
      </c>
      <c r="Q87" s="2">
        <v>0</v>
      </c>
      <c r="R87" s="17">
        <f>SUM(P87:Q87)</f>
        <v>1500</v>
      </c>
    </row>
    <row r="88" spans="1:18">
      <c r="A88" s="13" t="s">
        <v>24</v>
      </c>
      <c r="B88" s="12">
        <f t="shared" ref="B88:G88" si="15">SUM(B83:B84)</f>
        <v>0</v>
      </c>
      <c r="C88" s="12">
        <f t="shared" si="15"/>
        <v>0</v>
      </c>
      <c r="D88" s="12">
        <f t="shared" si="15"/>
        <v>0</v>
      </c>
      <c r="E88" s="12">
        <f t="shared" si="15"/>
        <v>0</v>
      </c>
      <c r="F88" s="12">
        <f t="shared" si="15"/>
        <v>1600</v>
      </c>
      <c r="G88" s="12">
        <f t="shared" si="15"/>
        <v>1447.56</v>
      </c>
      <c r="H88" s="12">
        <f>SUM(H83:H85)</f>
        <v>1353.47</v>
      </c>
      <c r="I88" s="12">
        <f>SUM(I83:I86)</f>
        <v>2500</v>
      </c>
      <c r="J88" s="12">
        <f t="shared" ref="J88:R88" si="16">SUM(J83:J87)</f>
        <v>1500</v>
      </c>
      <c r="K88" s="12">
        <f t="shared" si="16"/>
        <v>0</v>
      </c>
      <c r="L88" s="12">
        <f t="shared" si="16"/>
        <v>0</v>
      </c>
      <c r="M88" s="12">
        <f t="shared" si="16"/>
        <v>0</v>
      </c>
      <c r="N88" s="12"/>
      <c r="O88" s="12"/>
      <c r="P88" s="12">
        <f t="shared" si="16"/>
        <v>8401.0299999999988</v>
      </c>
      <c r="Q88" s="12">
        <f t="shared" si="16"/>
        <v>0</v>
      </c>
      <c r="R88" s="12">
        <f t="shared" si="16"/>
        <v>8401.0299999999988</v>
      </c>
    </row>
    <row r="89" spans="1:18">
      <c r="A89" s="4"/>
      <c r="Q89" s="2"/>
      <c r="R89" s="2"/>
    </row>
    <row r="90" spans="1:18">
      <c r="Q90" s="2"/>
      <c r="R90" s="2"/>
    </row>
    <row r="91" spans="1:18">
      <c r="A91" s="4" t="s">
        <v>21</v>
      </c>
      <c r="Q91" s="2"/>
      <c r="R91" s="2"/>
    </row>
    <row r="92" spans="1:18">
      <c r="A92" t="s">
        <v>22</v>
      </c>
      <c r="B92" s="17">
        <v>0</v>
      </c>
      <c r="C92" s="17">
        <v>0</v>
      </c>
      <c r="D92" s="17">
        <v>2130</v>
      </c>
      <c r="E92" s="17">
        <v>0</v>
      </c>
      <c r="F92" s="17">
        <v>0</v>
      </c>
      <c r="G92" s="17"/>
      <c r="H92" s="17"/>
      <c r="I92" s="17"/>
      <c r="J92" s="17"/>
      <c r="K92" s="17"/>
      <c r="L92" s="17"/>
      <c r="M92" s="17"/>
      <c r="N92" s="17"/>
      <c r="O92" s="17"/>
      <c r="P92" s="17">
        <f>SUM(B92:G92)</f>
        <v>2130</v>
      </c>
      <c r="Q92" s="17">
        <v>0</v>
      </c>
      <c r="R92" s="17">
        <f>SUM(P92:Q92)</f>
        <v>2130</v>
      </c>
    </row>
    <row r="93" spans="1:18">
      <c r="A93" t="s">
        <v>46</v>
      </c>
      <c r="B93" s="17"/>
      <c r="C93" s="17"/>
      <c r="D93" s="17"/>
      <c r="E93" s="17"/>
      <c r="F93" s="17"/>
      <c r="G93" s="17">
        <v>2000</v>
      </c>
      <c r="H93" s="17"/>
      <c r="I93" s="17"/>
      <c r="J93" s="17"/>
      <c r="K93" s="17"/>
      <c r="L93" s="17"/>
      <c r="M93" s="17"/>
      <c r="N93" s="17"/>
      <c r="O93" s="17"/>
      <c r="P93" s="17">
        <f>SUM(B93:G93)</f>
        <v>2000</v>
      </c>
      <c r="Q93" s="17"/>
      <c r="R93" s="17">
        <f>SUM(P93:Q93)</f>
        <v>2000</v>
      </c>
    </row>
    <row r="94" spans="1:18">
      <c r="A94" s="18" t="s">
        <v>84</v>
      </c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>
        <v>6000</v>
      </c>
      <c r="P94" s="17">
        <f>SUM(O94)</f>
        <v>6000</v>
      </c>
      <c r="Q94" s="17"/>
      <c r="R94" s="17">
        <f t="shared" ref="R94:R95" si="17">SUM(P94:Q94)</f>
        <v>6000</v>
      </c>
    </row>
    <row r="95" spans="1:18">
      <c r="A95" s="11" t="s">
        <v>24</v>
      </c>
      <c r="B95" s="12">
        <f>SUM(B92:B93)</f>
        <v>0</v>
      </c>
      <c r="C95" s="12">
        <f t="shared" ref="C95:I95" si="18">SUM(C92:C93)</f>
        <v>0</v>
      </c>
      <c r="D95" s="12">
        <f t="shared" si="18"/>
        <v>2130</v>
      </c>
      <c r="E95" s="12">
        <f t="shared" si="18"/>
        <v>0</v>
      </c>
      <c r="F95" s="12">
        <f t="shared" si="18"/>
        <v>0</v>
      </c>
      <c r="G95" s="12">
        <f t="shared" si="18"/>
        <v>2000</v>
      </c>
      <c r="H95" s="12">
        <f t="shared" si="18"/>
        <v>0</v>
      </c>
      <c r="I95" s="12">
        <f t="shared" si="18"/>
        <v>0</v>
      </c>
      <c r="J95" s="12">
        <f>SUM(J92:J93)</f>
        <v>0</v>
      </c>
      <c r="K95" s="12">
        <f>SUM(K92:K93)</f>
        <v>0</v>
      </c>
      <c r="L95" s="12">
        <f>SUM(L92:L93)</f>
        <v>0</v>
      </c>
      <c r="M95" s="12">
        <f>SUM(M92:M93)</f>
        <v>0</v>
      </c>
      <c r="N95" s="12"/>
      <c r="O95" s="12">
        <f>SUM(O94)</f>
        <v>6000</v>
      </c>
      <c r="P95" s="12">
        <f>SUM(P92:P94)</f>
        <v>10130</v>
      </c>
      <c r="Q95" s="12">
        <f t="shared" ref="Q95" si="19">SUM(Q92:Q94)</f>
        <v>0</v>
      </c>
      <c r="R95" s="12">
        <f t="shared" si="17"/>
        <v>10130</v>
      </c>
    </row>
    <row r="96" spans="1:18">
      <c r="Q96" s="2"/>
      <c r="R96" s="2"/>
    </row>
    <row r="97" spans="1:18">
      <c r="A97" s="4" t="s">
        <v>26</v>
      </c>
      <c r="Q97" s="2"/>
      <c r="R97" s="2"/>
    </row>
    <row r="98" spans="1:18">
      <c r="A98" t="s">
        <v>27</v>
      </c>
      <c r="B98" s="14">
        <v>0</v>
      </c>
      <c r="C98" s="14">
        <v>0</v>
      </c>
      <c r="D98" s="14">
        <v>0</v>
      </c>
      <c r="E98" s="14">
        <v>578.03</v>
      </c>
      <c r="F98" s="14">
        <v>2977.03</v>
      </c>
      <c r="G98" s="14">
        <v>0</v>
      </c>
      <c r="H98" s="14"/>
      <c r="I98" s="14"/>
      <c r="J98" s="14"/>
      <c r="K98" s="14"/>
      <c r="L98" s="14"/>
      <c r="M98" s="14"/>
      <c r="N98" s="14"/>
      <c r="O98" s="14"/>
      <c r="P98" s="14">
        <f>SUM(B98:G98)</f>
        <v>3555.0600000000004</v>
      </c>
      <c r="Q98" s="14">
        <v>0</v>
      </c>
      <c r="R98" s="14">
        <f>SUM(P98:Q98)</f>
        <v>3555.0600000000004</v>
      </c>
    </row>
    <row r="99" spans="1:18"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</row>
    <row r="100" spans="1:18"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</row>
    <row r="101" spans="1:18"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</row>
    <row r="102" spans="1:18">
      <c r="A102" s="4" t="s">
        <v>38</v>
      </c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</row>
    <row r="103" spans="1:18">
      <c r="A103" t="s">
        <v>39</v>
      </c>
      <c r="B103" s="17">
        <v>0</v>
      </c>
      <c r="C103" s="17">
        <v>0</v>
      </c>
      <c r="D103" s="17">
        <v>0</v>
      </c>
      <c r="E103" s="17">
        <v>412.97</v>
      </c>
      <c r="F103" s="17">
        <v>0</v>
      </c>
      <c r="G103" s="17">
        <v>0</v>
      </c>
      <c r="H103" s="17"/>
      <c r="I103" s="17"/>
      <c r="J103" s="17"/>
      <c r="K103" s="17"/>
      <c r="L103" s="17"/>
      <c r="M103" s="17"/>
      <c r="N103" s="17"/>
      <c r="O103" s="17"/>
      <c r="P103" s="17">
        <f>SUM(B103:H103)</f>
        <v>412.97</v>
      </c>
      <c r="Q103" s="17">
        <v>0</v>
      </c>
      <c r="R103" s="17">
        <f t="shared" ref="R103:R108" si="20">SUM(P103:Q103)</f>
        <v>412.97</v>
      </c>
    </row>
    <row r="104" spans="1:18">
      <c r="A104" s="18" t="s">
        <v>51</v>
      </c>
      <c r="B104" s="17"/>
      <c r="C104" s="17"/>
      <c r="D104" s="17"/>
      <c r="E104" s="17"/>
      <c r="F104" s="17"/>
      <c r="G104" s="17"/>
      <c r="H104" s="17">
        <v>1809.78</v>
      </c>
      <c r="I104" s="17"/>
      <c r="J104" s="17"/>
      <c r="K104" s="17"/>
      <c r="L104" s="17"/>
      <c r="M104" s="17"/>
      <c r="N104" s="17"/>
      <c r="O104" s="17"/>
      <c r="P104" s="17">
        <f>SUM(B104:H104)</f>
        <v>1809.78</v>
      </c>
      <c r="Q104" s="17"/>
      <c r="R104" s="17">
        <f t="shared" si="20"/>
        <v>1809.78</v>
      </c>
    </row>
    <row r="105" spans="1:18">
      <c r="A105" s="18" t="s">
        <v>62</v>
      </c>
      <c r="B105" s="17"/>
      <c r="C105" s="17"/>
      <c r="D105" s="17"/>
      <c r="E105" s="17"/>
      <c r="F105" s="17"/>
      <c r="G105" s="17"/>
      <c r="H105" s="17"/>
      <c r="I105" s="17">
        <v>500</v>
      </c>
      <c r="J105" s="17"/>
      <c r="K105" s="17"/>
      <c r="L105" s="17"/>
      <c r="M105" s="17"/>
      <c r="N105" s="17"/>
      <c r="O105" s="17"/>
      <c r="P105" s="17">
        <f>SUM(B105:I105)</f>
        <v>500</v>
      </c>
      <c r="Q105" s="17"/>
      <c r="R105" s="17">
        <f t="shared" si="20"/>
        <v>500</v>
      </c>
    </row>
    <row r="106" spans="1:18">
      <c r="A106" s="18" t="s">
        <v>72</v>
      </c>
      <c r="L106" s="2">
        <v>2489.2199999999998</v>
      </c>
      <c r="M106" s="2">
        <v>3500</v>
      </c>
      <c r="P106" s="2">
        <f>SUM(B106:M106)</f>
        <v>5989.2199999999993</v>
      </c>
      <c r="Q106" s="2"/>
      <c r="R106" s="17">
        <f t="shared" si="20"/>
        <v>5989.2199999999993</v>
      </c>
    </row>
    <row r="107" spans="1:18">
      <c r="A107" s="18" t="s">
        <v>75</v>
      </c>
      <c r="M107" s="2">
        <v>1464.36</v>
      </c>
      <c r="P107" s="2">
        <f>SUM(B107:M107)</f>
        <v>1464.36</v>
      </c>
      <c r="Q107" s="2">
        <v>0</v>
      </c>
      <c r="R107" s="20">
        <f t="shared" si="20"/>
        <v>1464.36</v>
      </c>
    </row>
    <row r="108" spans="1:18">
      <c r="A108" s="18" t="s">
        <v>76</v>
      </c>
      <c r="N108" s="2">
        <v>872</v>
      </c>
      <c r="P108" s="2">
        <f>SUM(B108:N108)</f>
        <v>872</v>
      </c>
      <c r="Q108" s="2"/>
      <c r="R108" s="20">
        <f t="shared" si="20"/>
        <v>872</v>
      </c>
    </row>
    <row r="109" spans="1:18">
      <c r="A109" s="13" t="s">
        <v>24</v>
      </c>
      <c r="B109" s="12">
        <f>SUM(B103:B104)</f>
        <v>0</v>
      </c>
      <c r="C109" s="12">
        <f t="shared" ref="C109:H109" si="21">SUM(C103:C104)</f>
        <v>0</v>
      </c>
      <c r="D109" s="12">
        <f t="shared" si="21"/>
        <v>0</v>
      </c>
      <c r="E109" s="12">
        <f t="shared" si="21"/>
        <v>412.97</v>
      </c>
      <c r="F109" s="12">
        <f t="shared" si="21"/>
        <v>0</v>
      </c>
      <c r="G109" s="12">
        <f t="shared" si="21"/>
        <v>0</v>
      </c>
      <c r="H109" s="12">
        <f t="shared" si="21"/>
        <v>1809.78</v>
      </c>
      <c r="I109" s="12">
        <f>SUM(I103:I105)</f>
        <v>500</v>
      </c>
      <c r="J109" s="12">
        <f>SUM(J103:J105)</f>
        <v>0</v>
      </c>
      <c r="K109" s="12">
        <f>SUM(K103:K105)</f>
        <v>0</v>
      </c>
      <c r="L109" s="12">
        <f>SUM(L103:L106)</f>
        <v>2489.2199999999998</v>
      </c>
      <c r="M109" s="12">
        <f>SUM(M103:M107)</f>
        <v>4964.3599999999997</v>
      </c>
      <c r="N109" s="12">
        <f>SUM(N103:N108)</f>
        <v>872</v>
      </c>
      <c r="O109" s="12">
        <f>SUM(O103:O108)</f>
        <v>0</v>
      </c>
      <c r="P109" s="12">
        <f>SUM(P103:P108)</f>
        <v>11048.33</v>
      </c>
      <c r="Q109" s="12">
        <f>SUM(Q103:Q108)</f>
        <v>0</v>
      </c>
      <c r="R109" s="12">
        <f>SUM(R103:R108)</f>
        <v>11048.33</v>
      </c>
    </row>
    <row r="110" spans="1:18">
      <c r="A110" s="13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</row>
    <row r="111" spans="1:18">
      <c r="A111" s="4" t="s">
        <v>78</v>
      </c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</row>
    <row r="112" spans="1:18">
      <c r="A112" s="5" t="s">
        <v>79</v>
      </c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>
        <v>597.57000000000005</v>
      </c>
      <c r="O112" s="17"/>
      <c r="P112" s="2">
        <f>SUM(B112:N112)</f>
        <v>597.57000000000005</v>
      </c>
      <c r="Q112" s="2"/>
      <c r="R112" s="20">
        <f t="shared" ref="R112:R116" si="22">SUM(P112:Q112)</f>
        <v>597.57000000000005</v>
      </c>
    </row>
    <row r="113" spans="1:18">
      <c r="A113" s="5" t="s">
        <v>82</v>
      </c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>
        <v>250</v>
      </c>
      <c r="P113" s="2">
        <f>SUM(D113:O113)</f>
        <v>250</v>
      </c>
      <c r="Q113" s="2"/>
      <c r="R113" s="20">
        <f t="shared" si="22"/>
        <v>250</v>
      </c>
    </row>
    <row r="114" spans="1:18">
      <c r="A114" s="5" t="s">
        <v>83</v>
      </c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>
        <v>400</v>
      </c>
      <c r="P114" s="2">
        <f>SUM(D114:O114)</f>
        <v>400</v>
      </c>
      <c r="Q114" s="2"/>
      <c r="R114" s="20">
        <f t="shared" si="22"/>
        <v>400</v>
      </c>
    </row>
    <row r="115" spans="1:18">
      <c r="A115" s="5" t="s">
        <v>88</v>
      </c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>
        <v>250</v>
      </c>
      <c r="P115" s="2">
        <f>SUM(D115:O115)</f>
        <v>250</v>
      </c>
      <c r="Q115" s="2"/>
      <c r="R115" s="20">
        <f t="shared" ref="R115" si="23">SUM(P115:Q115)</f>
        <v>250</v>
      </c>
    </row>
    <row r="116" spans="1:18">
      <c r="A116" s="13" t="s">
        <v>24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>
        <f>SUM(N112:N114)</f>
        <v>597.57000000000005</v>
      </c>
      <c r="O116" s="12">
        <f>SUM(O113:O115)</f>
        <v>900</v>
      </c>
      <c r="P116" s="12">
        <f>SUM(P112:P115)</f>
        <v>1497.5700000000002</v>
      </c>
      <c r="Q116" s="12">
        <f t="shared" ref="O116:Q116" si="24">SUM(Q112:Q114)</f>
        <v>0</v>
      </c>
      <c r="R116" s="29">
        <f t="shared" si="22"/>
        <v>1497.5700000000002</v>
      </c>
    </row>
    <row r="117" spans="1:18">
      <c r="A117" s="5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</row>
    <row r="118" spans="1:18">
      <c r="A118" s="5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</row>
    <row r="119" spans="1:18">
      <c r="A119" s="4" t="s">
        <v>80</v>
      </c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</row>
    <row r="120" spans="1:18">
      <c r="A120" s="5" t="s">
        <v>81</v>
      </c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>
        <v>640</v>
      </c>
      <c r="P120" s="2">
        <f>SUM(B120:O120)</f>
        <v>640</v>
      </c>
      <c r="Q120" s="2"/>
      <c r="R120" s="20">
        <f t="shared" ref="R120:R122" si="25">SUM(P120:Q120)</f>
        <v>640</v>
      </c>
    </row>
    <row r="121" spans="1:18">
      <c r="A121" s="5" t="s">
        <v>86</v>
      </c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>
        <v>550</v>
      </c>
      <c r="P121" s="2">
        <f t="shared" ref="P121:P122" si="26">SUM(B121:O121)</f>
        <v>550</v>
      </c>
      <c r="Q121" s="2"/>
      <c r="R121" s="20">
        <f t="shared" si="25"/>
        <v>550</v>
      </c>
    </row>
    <row r="122" spans="1:18">
      <c r="A122" s="5" t="s">
        <v>87</v>
      </c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>
        <v>500</v>
      </c>
      <c r="P122" s="2">
        <f t="shared" si="26"/>
        <v>500</v>
      </c>
      <c r="Q122" s="2"/>
      <c r="R122" s="20">
        <f t="shared" si="25"/>
        <v>500</v>
      </c>
    </row>
    <row r="123" spans="1:18">
      <c r="A123" s="5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Q123" s="2"/>
      <c r="R123" s="20"/>
    </row>
    <row r="124" spans="1:18">
      <c r="A124" s="13" t="s">
        <v>24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>
        <f>SUM(N120:N122)</f>
        <v>0</v>
      </c>
      <c r="O124" s="12">
        <f t="shared" ref="O124:Q124" si="27">SUM(O120:O122)</f>
        <v>1690</v>
      </c>
      <c r="P124" s="12">
        <f t="shared" si="27"/>
        <v>1690</v>
      </c>
      <c r="Q124" s="12">
        <f t="shared" si="27"/>
        <v>0</v>
      </c>
      <c r="R124" s="29">
        <f t="shared" ref="R124" si="28">SUM(P124:Q124)</f>
        <v>1690</v>
      </c>
    </row>
    <row r="125" spans="1:18">
      <c r="A125" s="28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</row>
    <row r="126" spans="1:18" ht="13.8" thickBot="1">
      <c r="A126" s="3" t="s">
        <v>0</v>
      </c>
      <c r="B126" s="15">
        <f t="shared" ref="B126:K126" si="29">B16+B24+B31+B43+B51+B67+B70+B80+B95+B98+B109+B88</f>
        <v>8167.78</v>
      </c>
      <c r="C126" s="15">
        <f t="shared" si="29"/>
        <v>23357.49</v>
      </c>
      <c r="D126" s="15">
        <f t="shared" si="29"/>
        <v>17490.28</v>
      </c>
      <c r="E126" s="15">
        <f t="shared" si="29"/>
        <v>26061.5</v>
      </c>
      <c r="F126" s="15">
        <f t="shared" si="29"/>
        <v>8809.68</v>
      </c>
      <c r="G126" s="15">
        <f t="shared" si="29"/>
        <v>9963.7099999999991</v>
      </c>
      <c r="H126" s="15">
        <f t="shared" si="29"/>
        <v>19223.02</v>
      </c>
      <c r="I126" s="15">
        <f t="shared" si="29"/>
        <v>124164.73999999999</v>
      </c>
      <c r="J126" s="15">
        <f t="shared" si="29"/>
        <v>12171.86</v>
      </c>
      <c r="K126" s="15">
        <f t="shared" si="29"/>
        <v>8807.07</v>
      </c>
      <c r="L126" s="15">
        <f>L16+L24+L31+L43+L51+L67+L70+L80+L95+L98+L109+L88+L112</f>
        <v>9147.02</v>
      </c>
      <c r="M126" s="15">
        <f>M16+M24+M31+M43+M51+M67+M70+M80+M95+M98+M109+M88+M112</f>
        <v>14681.189999999999</v>
      </c>
      <c r="N126" s="15">
        <f>N16+N24+N31+N43+N51+N67+N70+N80+N95+N98+N109+N88+N112</f>
        <v>18357.060000000001</v>
      </c>
      <c r="O126" s="15">
        <f>O16+O24+O31+O43+O51+O67+O70+O80+O95+O98+O109+O88+O116+O120</f>
        <v>25814.13</v>
      </c>
      <c r="P126" s="15">
        <f>P16+P24+P31+P43+P51+P67+P70+P80+P95+P98+P109+P88+P116+P124</f>
        <v>327266.52999999997</v>
      </c>
      <c r="Q126" s="15">
        <f>Q16+Q24+Q31+Q43+Q51+Q67+Q70+Q80+Q95+Q98+Q109+Q88+Q116+Q120</f>
        <v>8928.57</v>
      </c>
      <c r="R126" s="15">
        <f>R16+R24+R31+R43+R51+R67+R70+R80+R95+R98+R109+R88+R116+R124</f>
        <v>336195.10000000003</v>
      </c>
    </row>
    <row r="127" spans="1:18" ht="13.8" thickTop="1">
      <c r="Q127" s="2"/>
      <c r="R127" s="2"/>
    </row>
    <row r="128" spans="1:18">
      <c r="Q128" s="2"/>
      <c r="R128" s="2"/>
    </row>
    <row r="129" spans="1:18">
      <c r="A129" s="21"/>
      <c r="Q129" s="2"/>
      <c r="R129" s="2"/>
    </row>
    <row r="130" spans="1:18">
      <c r="A130" s="21"/>
      <c r="Q130" s="2"/>
      <c r="R130" s="2"/>
    </row>
    <row r="131" spans="1:18">
      <c r="Q131" s="2"/>
      <c r="R131" s="2"/>
    </row>
    <row r="132" spans="1:18">
      <c r="A132" s="5"/>
      <c r="Q132" s="2"/>
      <c r="R132" s="2"/>
    </row>
    <row r="133" spans="1:18">
      <c r="A133" s="5"/>
      <c r="Q133" s="2"/>
      <c r="R133" s="2"/>
    </row>
    <row r="134" spans="1:18">
      <c r="A134" s="5"/>
      <c r="D134" s="25"/>
      <c r="Q134" s="2"/>
      <c r="R134" s="2"/>
    </row>
    <row r="135" spans="1:18">
      <c r="Q135" s="2"/>
      <c r="R135" s="2"/>
    </row>
    <row r="136" spans="1:18">
      <c r="A136" s="22"/>
      <c r="C136" s="26"/>
    </row>
    <row r="138" spans="1:18">
      <c r="A138" s="23"/>
      <c r="B138" s="24"/>
      <c r="C138" s="24"/>
    </row>
  </sheetData>
  <phoneticPr fontId="0" type="noConversion"/>
  <pageMargins left="0.75" right="0.75" top="1" bottom="1" header="0.5" footer="0.5"/>
  <pageSetup scale="53" fitToHeight="2" orientation="landscape" verticalDpi="0" r:id="rId1"/>
  <headerFooter alignWithMargins="0">
    <oddHeader>&amp;CTarzana NC
Community Projects/NPG Funding
Since Inception
As of June 30, 2017</oddHeader>
    <oddFooter>&amp;L&amp;D,&amp;T,&amp;F&amp;R&amp;P,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pageSetup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Harvey Goldberg</dc:creator>
  <cp:lastModifiedBy>Harvey Goldberg</cp:lastModifiedBy>
  <cp:lastPrinted>2017-07-17T22:25:20Z</cp:lastPrinted>
  <dcterms:created xsi:type="dcterms:W3CDTF">2006-11-28T18:46:05Z</dcterms:created>
  <dcterms:modified xsi:type="dcterms:W3CDTF">2017-07-17T22:25:22Z</dcterms:modified>
</cp:coreProperties>
</file>